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williams365-my.sharepoint.com/personal/elena_shanin_williams_com/Documents/_MWP Marketing/Website Updates/"/>
    </mc:Choice>
  </mc:AlternateContent>
  <xr:revisionPtr revIDLastSave="0" documentId="8_{9261B893-EA40-4253-ADBE-3A2F6BDC6340}" xr6:coauthVersionLast="47" xr6:coauthVersionMax="47" xr10:uidLastSave="{00000000-0000-0000-0000-000000000000}"/>
  <bookViews>
    <workbookView xWindow="28875" yWindow="-120" windowWidth="29040" windowHeight="15720" xr2:uid="{C00E786F-D141-43C3-9CAF-4D35443F47FE}"/>
  </bookViews>
  <sheets>
    <sheet name="Sheet1" sheetId="1" r:id="rId1"/>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45435.5906944444</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 i="1" l="1"/>
  <c r="C19" i="1"/>
  <c r="C14" i="1" s="1"/>
  <c r="C28" i="1"/>
  <c r="C34" i="1" s="1"/>
  <c r="K14" i="1" s="1"/>
  <c r="C23" i="1" l="1"/>
  <c r="G14" i="1" s="1"/>
</calcChain>
</file>

<file path=xl/sharedStrings.xml><?xml version="1.0" encoding="utf-8"?>
<sst xmlns="http://schemas.openxmlformats.org/spreadsheetml/2006/main" count="45" uniqueCount="43">
  <si>
    <t>CLAY BASIN INJECTION/WITHDRAWAL ESTIMATOR</t>
  </si>
  <si>
    <t>Injection and Withdrawal allocation estimates for Gas day</t>
  </si>
  <si>
    <t xml:space="preserve">INPUT quantities in blue boxes and Click </t>
  </si>
  <si>
    <t>CALCULATE</t>
  </si>
  <si>
    <t>FSS Shipper's annual working gas in (Dth)</t>
  </si>
  <si>
    <t xml:space="preserve">Firm Shipper's working gas remaining in storage (Dth) </t>
  </si>
  <si>
    <t>MRD</t>
  </si>
  <si>
    <t>Injection Allocation</t>
  </si>
  <si>
    <t>Withdrawal Allocation</t>
  </si>
  <si>
    <t>Dth/day</t>
  </si>
  <si>
    <t>Injection Allocation Estimator</t>
  </si>
  <si>
    <t>Worksheet Notes:</t>
  </si>
  <si>
    <r>
      <t xml:space="preserve">The values in light blue can be changed to </t>
    </r>
    <r>
      <rPr>
        <b/>
        <sz val="10"/>
        <color theme="1"/>
        <rFont val="Calibri"/>
        <family val="2"/>
        <scheme val="minor"/>
      </rPr>
      <t>estimate</t>
    </r>
    <r>
      <rPr>
        <sz val="10"/>
        <color theme="1"/>
        <rFont val="Calibri"/>
        <family val="2"/>
        <scheme val="minor"/>
      </rPr>
      <t xml:space="preserve"> a new calculation. (Enter values and click green calculate button) </t>
    </r>
  </si>
  <si>
    <t>X</t>
  </si>
  <si>
    <t xml:space="preserve"> = FSS Shipper's annual working gas</t>
  </si>
  <si>
    <t>Y</t>
  </si>
  <si>
    <t>Z</t>
  </si>
  <si>
    <t>(X/Y)*Z</t>
  </si>
  <si>
    <t xml:space="preserve"> = Firm Injection Allocation</t>
  </si>
  <si>
    <t>Withdrawal Allocation Estimator</t>
  </si>
  <si>
    <t>A</t>
  </si>
  <si>
    <t xml:space="preserve"> = Firm Shipper's working gas remaining in storage</t>
  </si>
  <si>
    <t>B</t>
  </si>
  <si>
    <t xml:space="preserve"> = Total working gas remaining for ALL FSS shippers</t>
  </si>
  <si>
    <t>C</t>
  </si>
  <si>
    <t>D</t>
  </si>
  <si>
    <t>E</t>
  </si>
  <si>
    <t xml:space="preserve"> = FSS shipper's minimum required deliverability (MRD)</t>
  </si>
  <si>
    <t>[(A/B)*(C-D)]+E</t>
  </si>
  <si>
    <t xml:space="preserve"> = Firm Withdrawal Allocation</t>
  </si>
  <si>
    <t xml:space="preserve"> - For interruptible withdrawal amount, please refer to the tariff Part 3 Section 10.2 b. </t>
  </si>
  <si>
    <t>*All quantities represented in Dekatherm (Dth)</t>
  </si>
  <si>
    <t xml:space="preserve"> = Sum of FSS shippers' minimum required deliverabilities</t>
  </si>
  <si>
    <t xml:space="preserve"> = Sum of Clay Basin Annual Working Gas volumes  </t>
  </si>
  <si>
    <t xml:space="preserve"> = Today's available injection capacity</t>
  </si>
  <si>
    <t>(C) Maximum possible deliverability can range anywhere from 175,000 dth/day to 750,000 dth/day Oct-Mar for Clay Basin</t>
  </si>
  <si>
    <t xml:space="preserve"> = Maximum possible reservoir deliverability today</t>
  </si>
  <si>
    <t>Go To Storage Report</t>
  </si>
  <si>
    <t>(Z) Injection capacity can range anywhere from 100,000 dth/day to 325,000 dth/day May to Oct for Clay basin</t>
  </si>
  <si>
    <t>(Y) excludes MWP's firm balancing account working gas volumes</t>
  </si>
  <si>
    <t xml:space="preserve">DISCLAIMER: Worksheet and calculations to be used solely for the purpose of estimating firm injection and withdrawal allocation capacities. Please contact MWP marketing and scheduling for help.  </t>
  </si>
  <si>
    <t xml:space="preserve"> - The injection and withdrawal definition can be found in Part 2 Section 9.2 of MWP's Tariff.</t>
  </si>
  <si>
    <r>
      <rPr>
        <b/>
        <sz val="9"/>
        <color rgb="FF333333"/>
        <rFont val="Calibri"/>
        <family val="2"/>
        <scheme val="minor"/>
      </rPr>
      <t>MRD</t>
    </r>
    <r>
      <rPr>
        <sz val="9"/>
        <color rgb="FF333333"/>
        <rFont val="Calibri"/>
        <family val="2"/>
        <scheme val="minor"/>
      </rPr>
      <t xml:space="preserve"> (Minimum Required Deliverability), as defined in the tariff, is equal to : The minimum withdrawal rate or quantity of gas that firm shipper may withdraw on a firm basis each day up to and including the last day of the withdrawal period, subject to shipper having working gas remaining in storage. It shall be determined by dividing shipper's annual working gas by the product of 150 days and the decimal equivalent of an 80% load factor. **This calculation may be skewed when using this tool during injection season (May-October). To estimate future calculations change the values in the light blue boxes.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</si>
</sst>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0"/>
      <name val="Calibri"/>
      <family val="2"/>
      <scheme val="minor"/>
    </font>
    <font>
      <b/>
      <sz val="11"/>
      <color theme="1"/>
      <name val="Calibri"/>
      <family val="2"/>
      <scheme val="minor"/>
    </font>
    <font>
      <b/>
      <sz val="20"/>
      <color theme="0"/>
      <name val="Calibri"/>
      <family val="2"/>
      <scheme val="minor"/>
    </font>
    <font>
      <b/>
      <sz val="11"/>
      <color rgb="FF0070C0"/>
      <name val="Calibri"/>
      <family val="2"/>
      <scheme val="minor"/>
    </font>
    <font>
      <b/>
      <sz val="12"/>
      <color rgb="FF0070C0"/>
      <name val="Calibri"/>
      <family val="2"/>
      <scheme val="minor"/>
    </font>
    <font>
      <b/>
      <sz val="10"/>
      <name val="Calibri"/>
      <family val="2"/>
      <scheme val="minor"/>
    </font>
    <font>
      <b/>
      <sz val="11"/>
      <color rgb="FFFFFFFF"/>
      <name val="Calibri"/>
      <family val="2"/>
      <scheme val="minor"/>
    </font>
    <font>
      <b/>
      <sz val="10"/>
      <color rgb="FF333333"/>
      <name val="Calibri"/>
      <family val="2"/>
      <scheme val="minor"/>
    </font>
    <font>
      <sz val="9"/>
      <color rgb="FF333333"/>
      <name val="Calibri"/>
      <family val="2"/>
      <scheme val="minor"/>
    </font>
    <font>
      <b/>
      <sz val="10"/>
      <color rgb="FF0054A6"/>
      <name val="Calibri"/>
      <family val="2"/>
      <scheme val="minor"/>
    </font>
    <font>
      <sz val="10"/>
      <color theme="1"/>
      <name val="Calibri"/>
      <family val="2"/>
      <scheme val="minor"/>
    </font>
    <font>
      <sz val="11"/>
      <color rgb="FF333333"/>
      <name val="Calibri"/>
      <family val="2"/>
      <scheme val="minor"/>
    </font>
    <font>
      <b/>
      <sz val="14"/>
      <color theme="1"/>
      <name val="Calibri"/>
      <family val="2"/>
      <scheme val="minor"/>
    </font>
    <font>
      <sz val="8"/>
      <color rgb="FF333333"/>
      <name val="Calibri"/>
      <family val="2"/>
      <scheme val="minor"/>
    </font>
    <font>
      <sz val="10"/>
      <color rgb="FF333333"/>
      <name val="Calibri"/>
      <family val="2"/>
      <scheme val="minor"/>
    </font>
    <font>
      <sz val="8"/>
      <color theme="1"/>
      <name val="Calibri"/>
      <family val="2"/>
      <scheme val="minor"/>
    </font>
    <font>
      <sz val="10"/>
      <color rgb="FF000000"/>
      <name val="Calibri"/>
      <family val="2"/>
      <scheme val="minor"/>
    </font>
    <font>
      <b/>
      <sz val="10"/>
      <color theme="1"/>
      <name val="Calibri"/>
      <family val="2"/>
      <scheme val="minor"/>
    </font>
    <font>
      <b/>
      <sz val="9"/>
      <color rgb="FF333333"/>
      <name val="Calibri"/>
      <family val="2"/>
      <scheme val="minor"/>
    </font>
    <font>
      <b/>
      <sz val="12"/>
      <color theme="0"/>
      <name val="Calibri"/>
      <family val="2"/>
      <scheme val="minor"/>
    </font>
    <font>
      <b/>
      <sz val="12"/>
      <color rgb="FFFFFFFF"/>
      <name val="Calibri"/>
      <family val="2"/>
      <scheme val="minor"/>
    </font>
    <font>
      <b/>
      <sz val="14"/>
      <name val="Calibri"/>
      <family val="2"/>
      <scheme val="minor"/>
    </font>
    <font>
      <u/>
      <sz val="11"/>
      <color theme="10"/>
      <name val="Calibri"/>
      <family val="2"/>
      <scheme val="minor"/>
    </font>
    <font>
      <b/>
      <sz val="20"/>
      <name val="Calibri"/>
      <family val="2"/>
      <scheme val="minor"/>
    </font>
    <font>
      <b/>
      <sz val="8"/>
      <name val="Calibri"/>
      <family val="2"/>
      <scheme val="minor"/>
    </font>
  </fonts>
  <fills count="11">
    <fill>
      <patternFill patternType="none"/>
    </fill>
    <fill>
      <patternFill patternType="gray125"/>
    </fill>
    <fill>
      <patternFill patternType="solid">
        <fgColor rgb="FF00B050"/>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2"/>
        <bgColor indexed="64"/>
      </patternFill>
    </fill>
    <fill>
      <patternFill patternType="solid">
        <fgColor rgb="FF0070C0"/>
        <bgColor indexed="64"/>
      </patternFill>
    </fill>
    <fill>
      <patternFill patternType="solid">
        <fgColor rgb="FFD0CECE"/>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2">
    <xf numFmtId="0" fontId="0" fillId="0" borderId="0"/>
    <xf numFmtId="0" fontId="23" fillId="0" borderId="0" applyNumberFormat="0" applyFill="0" applyBorder="0" applyAlignment="0" applyProtection="0"/>
  </cellStyleXfs>
  <cellXfs count="87">
    <xf numFmtId="0" fontId="0" fillId="0" borderId="0" xfId="0"/>
    <xf numFmtId="0" fontId="8"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horizontal="left" vertical="center" wrapText="1"/>
    </xf>
    <xf numFmtId="0" fontId="9" fillId="0" borderId="0" xfId="0" applyFont="1" applyAlignment="1">
      <alignment horizontal="left" vertical="center" wrapText="1"/>
    </xf>
    <xf numFmtId="0" fontId="8" fillId="0" borderId="5" xfId="0" applyFont="1" applyBorder="1" applyAlignment="1">
      <alignmen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4" xfId="0" applyBorder="1" applyAlignment="1">
      <alignment vertical="center"/>
    </xf>
    <xf numFmtId="0" fontId="2" fillId="5" borderId="1" xfId="0" applyFont="1" applyFill="1" applyBorder="1" applyAlignment="1">
      <alignment vertical="center"/>
    </xf>
    <xf numFmtId="0" fontId="2" fillId="5" borderId="3" xfId="0" applyFont="1" applyFill="1" applyBorder="1" applyAlignment="1">
      <alignment vertical="center"/>
    </xf>
    <xf numFmtId="3" fontId="21" fillId="2" borderId="6" xfId="0" applyNumberFormat="1" applyFont="1" applyFill="1" applyBorder="1" applyAlignment="1">
      <alignment horizontal="center" vertical="center"/>
    </xf>
    <xf numFmtId="0" fontId="2" fillId="5" borderId="7" xfId="0" applyFont="1" applyFill="1" applyBorder="1" applyAlignment="1">
      <alignment horizontal="center" vertical="center"/>
    </xf>
    <xf numFmtId="0" fontId="0" fillId="5" borderId="0" xfId="0" applyFill="1" applyAlignment="1">
      <alignment vertical="center"/>
    </xf>
    <xf numFmtId="0" fontId="0" fillId="5" borderId="0" xfId="0" applyFill="1" applyAlignment="1">
      <alignment horizontal="center" vertical="center"/>
    </xf>
    <xf numFmtId="0" fontId="0" fillId="5" borderId="11" xfId="0" applyFill="1" applyBorder="1" applyAlignment="1">
      <alignment vertical="center"/>
    </xf>
    <xf numFmtId="1" fontId="0" fillId="5" borderId="0" xfId="0" applyNumberFormat="1" applyFill="1" applyAlignment="1">
      <alignment vertical="center"/>
    </xf>
    <xf numFmtId="0" fontId="10" fillId="5" borderId="0" xfId="0" applyFont="1" applyFill="1" applyAlignment="1">
      <alignment vertical="center"/>
    </xf>
    <xf numFmtId="3" fontId="2" fillId="4" borderId="0" xfId="0" applyNumberFormat="1" applyFont="1" applyFill="1" applyAlignment="1">
      <alignment vertical="center"/>
    </xf>
    <xf numFmtId="0" fontId="12" fillId="5" borderId="0" xfId="0" applyFont="1" applyFill="1" applyAlignment="1">
      <alignment vertical="center"/>
    </xf>
    <xf numFmtId="3" fontId="2" fillId="3" borderId="0" xfId="0" applyNumberFormat="1" applyFont="1" applyFill="1" applyAlignment="1">
      <alignment vertical="center"/>
    </xf>
    <xf numFmtId="3" fontId="2" fillId="5" borderId="0" xfId="0" applyNumberFormat="1" applyFont="1" applyFill="1" applyAlignment="1">
      <alignment vertical="center"/>
    </xf>
    <xf numFmtId="0" fontId="11" fillId="0" borderId="9" xfId="0" applyFont="1" applyBorder="1" applyAlignment="1">
      <alignment vertical="center" wrapText="1"/>
    </xf>
    <xf numFmtId="0" fontId="2" fillId="5" borderId="0" xfId="0" applyFont="1" applyFill="1" applyAlignment="1">
      <alignment vertical="center"/>
    </xf>
    <xf numFmtId="0" fontId="16" fillId="5" borderId="0" xfId="0" applyFont="1" applyFill="1" applyAlignment="1">
      <alignment horizontal="left" vertical="center"/>
    </xf>
    <xf numFmtId="0" fontId="0" fillId="5" borderId="12" xfId="0" applyFill="1" applyBorder="1" applyAlignment="1">
      <alignment vertical="center"/>
    </xf>
    <xf numFmtId="0" fontId="0" fillId="5" borderId="13" xfId="0" applyFill="1" applyBorder="1" applyAlignment="1">
      <alignment vertical="center"/>
    </xf>
    <xf numFmtId="0" fontId="16" fillId="5" borderId="13" xfId="0" applyFont="1" applyFill="1" applyBorder="1" applyAlignment="1">
      <alignment horizontal="left" vertical="center"/>
    </xf>
    <xf numFmtId="0" fontId="11" fillId="0" borderId="11" xfId="0" applyFont="1" applyBorder="1" applyAlignment="1">
      <alignment vertical="center" wrapText="1"/>
    </xf>
    <xf numFmtId="0" fontId="0" fillId="0" borderId="0" xfId="0" applyAlignment="1">
      <alignment vertical="center"/>
    </xf>
    <xf numFmtId="0" fontId="2" fillId="5" borderId="1" xfId="0" applyFont="1" applyFill="1" applyBorder="1" applyAlignment="1">
      <alignment horizontal="left" vertical="center"/>
    </xf>
    <xf numFmtId="0" fontId="2" fillId="5" borderId="3" xfId="0" applyFont="1" applyFill="1" applyBorder="1" applyAlignment="1">
      <alignment horizontal="left" vertical="center"/>
    </xf>
    <xf numFmtId="0" fontId="17" fillId="0" borderId="11" xfId="0" applyFont="1" applyBorder="1" applyAlignment="1">
      <alignment horizontal="left" vertical="center" wrapText="1"/>
    </xf>
    <xf numFmtId="0" fontId="17" fillId="0" borderId="0" xfId="0" applyFont="1" applyAlignment="1">
      <alignment horizontal="left" vertical="center" wrapText="1"/>
    </xf>
    <xf numFmtId="0" fontId="17" fillId="0" borderId="9" xfId="0" applyFont="1" applyBorder="1" applyAlignment="1">
      <alignment horizontal="left" vertical="center" wrapText="1"/>
    </xf>
    <xf numFmtId="0" fontId="11" fillId="8" borderId="11" xfId="0" applyFont="1" applyFill="1" applyBorder="1" applyAlignment="1">
      <alignment horizontal="left" vertical="center" wrapText="1"/>
    </xf>
    <xf numFmtId="0" fontId="11" fillId="8" borderId="0" xfId="0" applyFont="1" applyFill="1" applyAlignment="1">
      <alignment horizontal="left" vertical="center" wrapText="1"/>
    </xf>
    <xf numFmtId="0" fontId="11" fillId="8" borderId="9"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11" fillId="3" borderId="0" xfId="0" applyFont="1" applyFill="1" applyAlignment="1">
      <alignment horizontal="left" vertical="center" wrapText="1"/>
    </xf>
    <xf numFmtId="0" fontId="11" fillId="3" borderId="9" xfId="0" applyFont="1" applyFill="1" applyBorder="1" applyAlignment="1">
      <alignment horizontal="left" vertical="center" wrapText="1"/>
    </xf>
    <xf numFmtId="0" fontId="15" fillId="0" borderId="11" xfId="0" applyFont="1" applyBorder="1" applyAlignment="1">
      <alignment horizontal="center" vertical="center" wrapText="1"/>
    </xf>
    <xf numFmtId="0" fontId="15" fillId="0" borderId="0" xfId="0" applyFont="1" applyAlignment="1">
      <alignment horizontal="center" vertical="center" wrapText="1"/>
    </xf>
    <xf numFmtId="0" fontId="15" fillId="0" borderId="9" xfId="0" applyFont="1" applyBorder="1" applyAlignment="1">
      <alignment horizontal="center" vertical="center" wrapText="1"/>
    </xf>
    <xf numFmtId="0" fontId="13" fillId="7" borderId="11" xfId="0" applyFont="1" applyFill="1" applyBorder="1" applyAlignment="1">
      <alignment horizontal="center" vertical="center"/>
    </xf>
    <xf numFmtId="0" fontId="13" fillId="7" borderId="0" xfId="0" applyFont="1" applyFill="1" applyAlignment="1">
      <alignment horizontal="center" vertical="center"/>
    </xf>
    <xf numFmtId="0" fontId="0" fillId="8" borderId="15" xfId="0" applyFill="1" applyBorder="1" applyAlignment="1">
      <alignment horizontal="center" vertical="center"/>
    </xf>
    <xf numFmtId="0" fontId="0" fillId="8" borderId="16" xfId="0" applyFill="1" applyBorder="1" applyAlignment="1">
      <alignment horizontal="center" vertical="center"/>
    </xf>
    <xf numFmtId="0" fontId="0" fillId="8" borderId="17" xfId="0" applyFill="1" applyBorder="1" applyAlignment="1">
      <alignment horizontal="center" vertical="center"/>
    </xf>
    <xf numFmtId="0" fontId="23" fillId="0" borderId="10" xfId="1" applyBorder="1" applyAlignment="1">
      <alignment horizontal="left" vertical="top"/>
    </xf>
    <xf numFmtId="0" fontId="0" fillId="5" borderId="0" xfId="0" applyFill="1" applyAlignment="1">
      <alignment horizontal="center" vertical="center"/>
    </xf>
    <xf numFmtId="0" fontId="20" fillId="2" borderId="1"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7" xfId="0" applyFont="1" applyFill="1" applyBorder="1" applyAlignment="1">
      <alignment horizontal="center" vertical="center"/>
    </xf>
    <xf numFmtId="0" fontId="9" fillId="0" borderId="11"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3" fontId="20" fillId="6" borderId="8" xfId="0" applyNumberFormat="1" applyFont="1" applyFill="1" applyBorder="1" applyAlignment="1">
      <alignment horizontal="right" vertical="center"/>
    </xf>
    <xf numFmtId="0" fontId="24" fillId="9" borderId="18" xfId="0" applyFont="1" applyFill="1" applyBorder="1" applyAlignment="1">
      <alignment horizontal="center" vertical="center"/>
    </xf>
    <xf numFmtId="0" fontId="24" fillId="9" borderId="19" xfId="0" applyFont="1" applyFill="1" applyBorder="1" applyAlignment="1">
      <alignment horizontal="center" vertical="center"/>
    </xf>
    <xf numFmtId="0" fontId="24" fillId="9" borderId="20" xfId="0" applyFont="1" applyFill="1" applyBorder="1" applyAlignment="1">
      <alignment horizontal="center" vertical="center"/>
    </xf>
    <xf numFmtId="0" fontId="25" fillId="10" borderId="11" xfId="0" applyFont="1" applyFill="1" applyBorder="1" applyAlignment="1">
      <alignment horizontal="left" vertical="center" wrapText="1"/>
    </xf>
    <xf numFmtId="0" fontId="25" fillId="10" borderId="0" xfId="0" applyFont="1" applyFill="1" applyBorder="1" applyAlignment="1">
      <alignment horizontal="left" vertical="center" wrapText="1"/>
    </xf>
    <xf numFmtId="0" fontId="25" fillId="10" borderId="9" xfId="0" applyFont="1" applyFill="1" applyBorder="1" applyAlignment="1">
      <alignment horizontal="left" vertical="center" wrapText="1"/>
    </xf>
    <xf numFmtId="0" fontId="5" fillId="0" borderId="0" xfId="0" applyFont="1" applyBorder="1" applyAlignment="1">
      <alignment vertical="center"/>
    </xf>
    <xf numFmtId="0" fontId="4" fillId="0" borderId="0" xfId="0" applyFont="1" applyBorder="1" applyAlignment="1">
      <alignment vertical="center"/>
    </xf>
    <xf numFmtId="14" fontId="22" fillId="0" borderId="0" xfId="0" applyNumberFormat="1" applyFont="1" applyBorder="1" applyAlignment="1">
      <alignment horizontal="center" vertical="center"/>
    </xf>
    <xf numFmtId="0" fontId="2" fillId="0" borderId="0" xfId="0" applyFont="1" applyBorder="1" applyAlignment="1">
      <alignment vertical="center"/>
    </xf>
    <xf numFmtId="14" fontId="6" fillId="0" borderId="0" xfId="0" applyNumberFormat="1" applyFont="1" applyBorder="1" applyAlignment="1">
      <alignment vertical="center"/>
    </xf>
    <xf numFmtId="0" fontId="0" fillId="0" borderId="0" xfId="0" applyBorder="1" applyAlignment="1">
      <alignment vertical="center"/>
    </xf>
    <xf numFmtId="0" fontId="11" fillId="0" borderId="0" xfId="0" applyFont="1" applyBorder="1" applyAlignment="1">
      <alignment horizontal="left" vertical="center" wrapText="1"/>
    </xf>
    <xf numFmtId="0" fontId="8" fillId="0" borderId="0" xfId="0" applyFont="1" applyBorder="1" applyAlignment="1">
      <alignment vertical="center" wrapText="1"/>
    </xf>
    <xf numFmtId="3" fontId="1" fillId="0" borderId="0" xfId="0" applyNumberFormat="1" applyFont="1" applyBorder="1" applyAlignment="1">
      <alignment vertical="center"/>
    </xf>
    <xf numFmtId="0" fontId="0" fillId="0" borderId="6" xfId="0" applyBorder="1" applyAlignment="1">
      <alignment vertical="center"/>
    </xf>
    <xf numFmtId="3" fontId="21" fillId="0" borderId="21" xfId="0" applyNumberFormat="1" applyFont="1" applyBorder="1" applyAlignment="1">
      <alignment horizontal="center" vertical="center"/>
    </xf>
    <xf numFmtId="0" fontId="2" fillId="0" borderId="21" xfId="0" applyFont="1" applyBorder="1" applyAlignment="1">
      <alignment horizontal="center" vertical="center"/>
    </xf>
    <xf numFmtId="0" fontId="0" fillId="0" borderId="21" xfId="0" applyBorder="1" applyAlignment="1">
      <alignment vertical="center"/>
    </xf>
    <xf numFmtId="0" fontId="14" fillId="0" borderId="21" xfId="0" applyFont="1" applyBorder="1" applyAlignment="1">
      <alignment vertical="center"/>
    </xf>
    <xf numFmtId="0" fontId="7" fillId="0" borderId="21" xfId="0" applyFont="1" applyBorder="1" applyAlignment="1">
      <alignment vertical="center"/>
    </xf>
    <xf numFmtId="0" fontId="11" fillId="0" borderId="7"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552450</xdr:colOff>
      <xdr:row>6</xdr:row>
      <xdr:rowOff>38100</xdr:rowOff>
    </xdr:from>
    <xdr:to>
      <xdr:col>4</xdr:col>
      <xdr:colOff>38100</xdr:colOff>
      <xdr:row>7</xdr:row>
      <xdr:rowOff>85725</xdr:rowOff>
    </xdr:to>
    <xdr:sp macro="" textlink="">
      <xdr:nvSpPr>
        <xdr:cNvPr id="2" name="Arrow: Down 1">
          <a:extLst>
            <a:ext uri="{FF2B5EF4-FFF2-40B4-BE49-F238E27FC236}">
              <a16:creationId xmlns:a16="http://schemas.microsoft.com/office/drawing/2014/main" id="{3130E120-5C6B-4097-8F1B-D4AD7F948673}"/>
            </a:ext>
          </a:extLst>
        </xdr:cNvPr>
        <xdr:cNvSpPr/>
      </xdr:nvSpPr>
      <xdr:spPr>
        <a:xfrm>
          <a:off x="2762250" y="1400175"/>
          <a:ext cx="238125" cy="2476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419100</xdr:colOff>
      <xdr:row>5</xdr:row>
      <xdr:rowOff>123825</xdr:rowOff>
    </xdr:from>
    <xdr:to>
      <xdr:col>7</xdr:col>
      <xdr:colOff>476250</xdr:colOff>
      <xdr:row>5</xdr:row>
      <xdr:rowOff>123825</xdr:rowOff>
    </xdr:to>
    <xdr:cxnSp macro="">
      <xdr:nvCxnSpPr>
        <xdr:cNvPr id="4" name="Straight Arrow Connector 3">
          <a:extLst>
            <a:ext uri="{FF2B5EF4-FFF2-40B4-BE49-F238E27FC236}">
              <a16:creationId xmlns:a16="http://schemas.microsoft.com/office/drawing/2014/main" id="{9BBDFE41-C612-45FF-8981-37BA2CC2ADC9}"/>
            </a:ext>
          </a:extLst>
        </xdr:cNvPr>
        <xdr:cNvCxnSpPr/>
      </xdr:nvCxnSpPr>
      <xdr:spPr>
        <a:xfrm>
          <a:off x="3895725" y="1285875"/>
          <a:ext cx="12954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ipeview.questar.com:8443/ords/f?p=560: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D9B92-24D0-4EFF-ACBF-6B54B92227F9}">
  <dimension ref="A1:V45"/>
  <sheetViews>
    <sheetView showGridLines="0" tabSelected="1" workbookViewId="0">
      <selection activeCell="B2" sqref="B2:M2"/>
    </sheetView>
  </sheetViews>
  <sheetFormatPr defaultColWidth="0" defaultRowHeight="15" zeroHeight="1" x14ac:dyDescent="0.25"/>
  <cols>
    <col min="1" max="1" width="3.42578125" style="8" customWidth="1"/>
    <col min="2" max="13" width="10.5703125" style="8" customWidth="1"/>
    <col min="14" max="14" width="2" style="3" customWidth="1"/>
    <col min="15" max="22" width="0" style="8" hidden="1"/>
    <col min="23" max="16384" width="9.140625" style="8" hidden="1"/>
  </cols>
  <sheetData>
    <row r="1" spans="2:22" ht="18" customHeight="1" thickBot="1" x14ac:dyDescent="0.3"/>
    <row r="2" spans="2:22" ht="30" customHeight="1" thickBot="1" x14ac:dyDescent="0.3">
      <c r="B2" s="65" t="s">
        <v>0</v>
      </c>
      <c r="C2" s="66"/>
      <c r="D2" s="66"/>
      <c r="E2" s="66"/>
      <c r="F2" s="66"/>
      <c r="G2" s="66"/>
      <c r="H2" s="66"/>
      <c r="I2" s="66"/>
      <c r="J2" s="66"/>
      <c r="K2" s="66"/>
      <c r="L2" s="66"/>
      <c r="M2" s="67"/>
      <c r="N2" s="8"/>
    </row>
    <row r="3" spans="2:22" ht="18" customHeight="1" x14ac:dyDescent="0.25">
      <c r="B3" s="9"/>
      <c r="C3" s="10"/>
      <c r="D3" s="10"/>
      <c r="E3" s="10"/>
      <c r="F3" s="10"/>
      <c r="G3" s="10"/>
      <c r="H3" s="10"/>
      <c r="I3" s="10"/>
      <c r="J3" s="10"/>
      <c r="K3" s="10"/>
      <c r="L3" s="10"/>
      <c r="M3" s="6"/>
      <c r="N3" s="8"/>
    </row>
    <row r="4" spans="2:22" ht="18" customHeight="1" x14ac:dyDescent="0.25">
      <c r="B4" s="11"/>
      <c r="C4" s="71" t="s">
        <v>1</v>
      </c>
      <c r="D4" s="72"/>
      <c r="E4" s="72"/>
      <c r="F4" s="72"/>
      <c r="G4" s="72"/>
      <c r="H4" s="72"/>
      <c r="I4" s="73">
        <f ca="1">NOW()</f>
        <v>45545.619400115742</v>
      </c>
      <c r="J4" s="73"/>
      <c r="K4" s="74"/>
      <c r="L4" s="74"/>
      <c r="M4" s="7"/>
      <c r="N4" s="1"/>
      <c r="O4" s="1"/>
      <c r="P4" s="1"/>
      <c r="Q4" s="1"/>
      <c r="R4" s="1"/>
      <c r="S4" s="1"/>
      <c r="T4" s="1"/>
      <c r="U4" s="1"/>
      <c r="V4" s="1"/>
    </row>
    <row r="5" spans="2:22" ht="18" customHeight="1" thickBot="1" x14ac:dyDescent="0.3">
      <c r="B5" s="11"/>
      <c r="C5" s="71"/>
      <c r="D5" s="72"/>
      <c r="E5" s="72"/>
      <c r="F5" s="72"/>
      <c r="G5" s="72"/>
      <c r="H5" s="72"/>
      <c r="I5" s="75"/>
      <c r="J5" s="74"/>
      <c r="K5" s="74"/>
      <c r="L5" s="74"/>
      <c r="M5" s="7"/>
      <c r="N5" s="1"/>
      <c r="O5" s="1"/>
      <c r="P5" s="1"/>
      <c r="Q5" s="1"/>
      <c r="R5" s="1"/>
      <c r="S5" s="1"/>
      <c r="T5" s="1"/>
      <c r="U5" s="1"/>
      <c r="V5" s="1"/>
    </row>
    <row r="6" spans="2:22" ht="18" customHeight="1" x14ac:dyDescent="0.25">
      <c r="B6" s="11"/>
      <c r="C6" s="74" t="s">
        <v>2</v>
      </c>
      <c r="D6" s="74"/>
      <c r="E6" s="74"/>
      <c r="F6" s="76"/>
      <c r="G6" s="76"/>
      <c r="H6" s="76"/>
      <c r="I6" s="54" t="s">
        <v>3</v>
      </c>
      <c r="J6" s="55"/>
      <c r="K6" s="76"/>
      <c r="L6" s="76"/>
      <c r="M6" s="7"/>
      <c r="N6" s="1"/>
      <c r="O6" s="1"/>
      <c r="P6" s="1"/>
      <c r="Q6" s="1"/>
      <c r="R6" s="1"/>
      <c r="S6" s="1"/>
      <c r="T6" s="1"/>
      <c r="U6" s="1"/>
      <c r="V6" s="1"/>
    </row>
    <row r="7" spans="2:22" ht="18" customHeight="1" thickBot="1" x14ac:dyDescent="0.3">
      <c r="B7" s="11"/>
      <c r="C7" s="74"/>
      <c r="D7" s="74"/>
      <c r="E7" s="74"/>
      <c r="F7" s="76"/>
      <c r="G7" s="76"/>
      <c r="H7" s="76"/>
      <c r="I7" s="56"/>
      <c r="J7" s="57"/>
      <c r="K7" s="76"/>
      <c r="L7" s="76"/>
      <c r="M7" s="7"/>
      <c r="N7" s="1"/>
      <c r="O7" s="1"/>
      <c r="P7" s="1"/>
      <c r="Q7" s="1"/>
      <c r="R7" s="1"/>
      <c r="S7" s="1"/>
      <c r="T7" s="1"/>
      <c r="U7" s="1"/>
      <c r="V7" s="1"/>
    </row>
    <row r="8" spans="2:22" ht="18" customHeight="1" x14ac:dyDescent="0.25">
      <c r="B8" s="11"/>
      <c r="C8" s="74"/>
      <c r="D8" s="74"/>
      <c r="E8" s="74"/>
      <c r="F8" s="76"/>
      <c r="G8" s="76"/>
      <c r="H8" s="76"/>
      <c r="I8" s="76"/>
      <c r="J8" s="76"/>
      <c r="K8" s="77"/>
      <c r="L8" s="78"/>
      <c r="M8" s="5"/>
      <c r="N8" s="1"/>
      <c r="O8" s="1"/>
      <c r="P8" s="1"/>
      <c r="Q8" s="1"/>
      <c r="R8" s="1"/>
      <c r="S8" s="1"/>
      <c r="T8" s="1"/>
    </row>
    <row r="9" spans="2:22" ht="18" customHeight="1" x14ac:dyDescent="0.25">
      <c r="B9" s="11"/>
      <c r="C9" s="76"/>
      <c r="D9" s="64">
        <v>1000000</v>
      </c>
      <c r="E9" s="64"/>
      <c r="F9" s="76" t="s">
        <v>4</v>
      </c>
      <c r="G9" s="76"/>
      <c r="H9" s="76"/>
      <c r="I9" s="76"/>
      <c r="J9" s="76"/>
      <c r="K9" s="76"/>
      <c r="L9" s="76"/>
      <c r="M9" s="7"/>
      <c r="N9" s="1"/>
      <c r="O9" s="1"/>
      <c r="P9" s="1"/>
      <c r="Q9" s="1"/>
      <c r="R9" s="1"/>
      <c r="S9" s="1"/>
      <c r="T9" s="1"/>
      <c r="U9" s="1"/>
      <c r="V9" s="1"/>
    </row>
    <row r="10" spans="2:22" ht="18" customHeight="1" x14ac:dyDescent="0.25">
      <c r="B10" s="11"/>
      <c r="C10" s="76"/>
      <c r="D10" s="64">
        <v>500000</v>
      </c>
      <c r="E10" s="64"/>
      <c r="F10" s="76" t="s">
        <v>5</v>
      </c>
      <c r="G10" s="76"/>
      <c r="H10" s="76"/>
      <c r="I10" s="76"/>
      <c r="J10" s="76"/>
      <c r="K10" s="76"/>
      <c r="L10" s="76"/>
      <c r="M10" s="7"/>
      <c r="N10" s="8"/>
    </row>
    <row r="11" spans="2:22" ht="18" customHeight="1" x14ac:dyDescent="0.25">
      <c r="B11" s="11"/>
      <c r="C11" s="79"/>
      <c r="D11" s="76"/>
      <c r="E11" s="76"/>
      <c r="F11" s="76"/>
      <c r="G11" s="76"/>
      <c r="H11" s="76"/>
      <c r="I11" s="76"/>
      <c r="J11" s="76"/>
      <c r="K11" s="76"/>
      <c r="L11" s="76"/>
      <c r="M11" s="7"/>
      <c r="N11" s="8"/>
    </row>
    <row r="12" spans="2:22" ht="18" customHeight="1" thickBot="1" x14ac:dyDescent="0.3">
      <c r="B12" s="11"/>
      <c r="C12" s="79"/>
      <c r="D12" s="76"/>
      <c r="E12" s="76"/>
      <c r="F12" s="76"/>
      <c r="G12" s="76"/>
      <c r="H12" s="76"/>
      <c r="I12" s="76"/>
      <c r="J12" s="76"/>
      <c r="K12" s="76"/>
      <c r="L12" s="76"/>
      <c r="M12" s="7"/>
      <c r="N12" s="8"/>
    </row>
    <row r="13" spans="2:22" ht="18" customHeight="1" x14ac:dyDescent="0.25">
      <c r="B13" s="11"/>
      <c r="C13" s="33" t="s">
        <v>6</v>
      </c>
      <c r="D13" s="34"/>
      <c r="E13" s="76"/>
      <c r="F13" s="76"/>
      <c r="G13" s="12" t="s">
        <v>7</v>
      </c>
      <c r="H13" s="13"/>
      <c r="I13" s="76"/>
      <c r="J13" s="76"/>
      <c r="K13" s="12" t="s">
        <v>8</v>
      </c>
      <c r="L13" s="13"/>
      <c r="M13" s="7"/>
      <c r="N13" s="8"/>
    </row>
    <row r="14" spans="2:22" ht="18" customHeight="1" thickBot="1" x14ac:dyDescent="0.3">
      <c r="B14" s="11"/>
      <c r="C14" s="14">
        <f>C19/120</f>
        <v>8333.3333333333339</v>
      </c>
      <c r="D14" s="15" t="s">
        <v>9</v>
      </c>
      <c r="E14" s="76"/>
      <c r="F14" s="76"/>
      <c r="G14" s="14">
        <f>C23</f>
        <v>2378.3362111201486</v>
      </c>
      <c r="H14" s="15" t="s">
        <v>9</v>
      </c>
      <c r="I14" s="76"/>
      <c r="J14" s="76"/>
      <c r="K14" s="14">
        <f>C34</f>
        <v>9218.942857142858</v>
      </c>
      <c r="L14" s="15" t="s">
        <v>9</v>
      </c>
      <c r="M14" s="7"/>
      <c r="N14" s="8"/>
    </row>
    <row r="15" spans="2:22" ht="18" customHeight="1" thickBot="1" x14ac:dyDescent="0.3">
      <c r="B15" s="80"/>
      <c r="C15" s="81"/>
      <c r="D15" s="82"/>
      <c r="E15" s="83"/>
      <c r="F15" s="81"/>
      <c r="G15" s="82"/>
      <c r="H15" s="83"/>
      <c r="I15" s="84" t="s">
        <v>31</v>
      </c>
      <c r="J15" s="82"/>
      <c r="K15" s="85"/>
      <c r="L15" s="83"/>
      <c r="M15" s="86"/>
      <c r="N15" s="8"/>
    </row>
    <row r="16" spans="2:22" ht="22.5" customHeight="1" x14ac:dyDescent="0.25">
      <c r="B16" s="68" t="s">
        <v>40</v>
      </c>
      <c r="C16" s="69"/>
      <c r="D16" s="69"/>
      <c r="E16" s="69"/>
      <c r="F16" s="69"/>
      <c r="G16" s="69"/>
      <c r="H16" s="69"/>
      <c r="I16" s="69"/>
      <c r="J16" s="69"/>
      <c r="K16" s="69"/>
      <c r="L16" s="69"/>
      <c r="M16" s="70"/>
      <c r="N16" s="8"/>
    </row>
    <row r="17" spans="2:22" ht="18" customHeight="1" x14ac:dyDescent="0.25">
      <c r="B17" s="47" t="s">
        <v>10</v>
      </c>
      <c r="C17" s="48"/>
      <c r="D17" s="48"/>
      <c r="E17" s="48"/>
      <c r="F17" s="48"/>
      <c r="G17" s="48"/>
      <c r="H17" s="48"/>
      <c r="I17" s="48"/>
      <c r="J17" s="49" t="s">
        <v>11</v>
      </c>
      <c r="K17" s="50"/>
      <c r="L17" s="50"/>
      <c r="M17" s="51"/>
      <c r="N17" s="2"/>
      <c r="O17" s="2"/>
      <c r="P17" s="2"/>
      <c r="Q17" s="2"/>
    </row>
    <row r="18" spans="2:22" ht="18" customHeight="1" x14ac:dyDescent="0.25">
      <c r="B18" s="18"/>
      <c r="C18" s="16"/>
      <c r="D18" s="19"/>
      <c r="E18" s="17"/>
      <c r="F18" s="20"/>
      <c r="G18" s="16"/>
      <c r="H18" s="16"/>
      <c r="I18" s="16"/>
      <c r="J18" s="41" t="s">
        <v>12</v>
      </c>
      <c r="K18" s="42"/>
      <c r="L18" s="42"/>
      <c r="M18" s="43"/>
      <c r="N18" s="2"/>
      <c r="O18" s="2"/>
      <c r="P18" s="2"/>
      <c r="Q18" s="2"/>
      <c r="R18" s="2"/>
      <c r="S18" s="2"/>
      <c r="T18" s="2"/>
      <c r="U18" s="2"/>
      <c r="V18" s="2"/>
    </row>
    <row r="19" spans="2:22" ht="21" customHeight="1" x14ac:dyDescent="0.25">
      <c r="B19" s="18"/>
      <c r="C19" s="21">
        <f>D9</f>
        <v>1000000</v>
      </c>
      <c r="D19" s="17" t="s">
        <v>13</v>
      </c>
      <c r="E19" s="16" t="s">
        <v>14</v>
      </c>
      <c r="F19" s="16"/>
      <c r="G19" s="16"/>
      <c r="H19" s="16"/>
      <c r="I19" s="16"/>
      <c r="J19" s="41"/>
      <c r="K19" s="42"/>
      <c r="L19" s="42"/>
      <c r="M19" s="43"/>
      <c r="N19" s="8"/>
    </row>
    <row r="20" spans="2:22" ht="18" customHeight="1" x14ac:dyDescent="0.25">
      <c r="B20" s="18"/>
      <c r="C20" s="21">
        <v>52557750</v>
      </c>
      <c r="D20" s="17" t="s">
        <v>15</v>
      </c>
      <c r="E20" s="22" t="s">
        <v>33</v>
      </c>
      <c r="F20" s="16"/>
      <c r="G20" s="16"/>
      <c r="H20" s="16"/>
      <c r="I20" s="16"/>
      <c r="J20" s="35" t="s">
        <v>39</v>
      </c>
      <c r="K20" s="36"/>
      <c r="L20" s="36"/>
      <c r="M20" s="37"/>
      <c r="N20" s="8"/>
    </row>
    <row r="21" spans="2:22" ht="18" customHeight="1" x14ac:dyDescent="0.25">
      <c r="B21" s="18"/>
      <c r="C21" s="23">
        <v>125000</v>
      </c>
      <c r="D21" s="17" t="s">
        <v>16</v>
      </c>
      <c r="E21" s="22" t="s">
        <v>34</v>
      </c>
      <c r="F21" s="16"/>
      <c r="G21" s="16"/>
      <c r="H21" s="16"/>
      <c r="I21" s="16"/>
      <c r="J21" s="35"/>
      <c r="K21" s="36"/>
      <c r="L21" s="36"/>
      <c r="M21" s="37"/>
      <c r="N21" s="8"/>
    </row>
    <row r="22" spans="2:22" ht="18" customHeight="1" x14ac:dyDescent="0.25">
      <c r="B22" s="18"/>
      <c r="C22" s="24"/>
      <c r="D22" s="22"/>
      <c r="E22" s="16"/>
      <c r="F22" s="16"/>
      <c r="G22" s="16"/>
      <c r="H22" s="16"/>
      <c r="I22" s="16"/>
      <c r="J22" s="35" t="s">
        <v>38</v>
      </c>
      <c r="K22" s="36"/>
      <c r="L22" s="36"/>
      <c r="M22" s="37"/>
      <c r="N22" s="8"/>
    </row>
    <row r="23" spans="2:22" ht="18" customHeight="1" x14ac:dyDescent="0.25">
      <c r="B23" s="18"/>
      <c r="C23" s="21">
        <f>(C19/C20)*C21</f>
        <v>2378.3362111201486</v>
      </c>
      <c r="D23" s="17" t="s">
        <v>17</v>
      </c>
      <c r="E23" s="17"/>
      <c r="F23" s="16" t="s">
        <v>18</v>
      </c>
      <c r="G23" s="16"/>
      <c r="H23" s="16"/>
      <c r="I23" s="16"/>
      <c r="J23" s="35"/>
      <c r="K23" s="36"/>
      <c r="L23" s="36"/>
      <c r="M23" s="37"/>
      <c r="N23" s="8"/>
    </row>
    <row r="24" spans="2:22" ht="18" customHeight="1" x14ac:dyDescent="0.25">
      <c r="B24" s="18"/>
      <c r="C24" s="16"/>
      <c r="D24" s="24"/>
      <c r="E24" s="17"/>
      <c r="F24" s="17"/>
      <c r="G24" s="16"/>
      <c r="H24" s="16"/>
      <c r="I24" s="16"/>
      <c r="J24" s="38" t="s">
        <v>35</v>
      </c>
      <c r="K24" s="39"/>
      <c r="L24" s="39"/>
      <c r="M24" s="40"/>
      <c r="N24" s="8"/>
    </row>
    <row r="25" spans="2:22" ht="18" customHeight="1" x14ac:dyDescent="0.25">
      <c r="B25" s="18"/>
      <c r="C25" s="16"/>
      <c r="D25" s="24"/>
      <c r="E25" s="17"/>
      <c r="F25" s="16"/>
      <c r="G25" s="16"/>
      <c r="H25" s="16"/>
      <c r="I25" s="16"/>
      <c r="J25" s="38"/>
      <c r="K25" s="39"/>
      <c r="L25" s="39"/>
      <c r="M25" s="40"/>
      <c r="N25" s="8"/>
    </row>
    <row r="26" spans="2:22" ht="18" customHeight="1" x14ac:dyDescent="0.25">
      <c r="B26" s="47" t="s">
        <v>19</v>
      </c>
      <c r="C26" s="48"/>
      <c r="D26" s="48"/>
      <c r="E26" s="48"/>
      <c r="F26" s="48"/>
      <c r="G26" s="48"/>
      <c r="H26" s="48"/>
      <c r="I26" s="48"/>
      <c r="J26" s="31"/>
      <c r="M26" s="25"/>
      <c r="N26" s="8"/>
    </row>
    <row r="27" spans="2:22" ht="18" customHeight="1" x14ac:dyDescent="0.25">
      <c r="B27" s="18"/>
      <c r="C27" s="16"/>
      <c r="D27" s="26"/>
      <c r="E27" s="16"/>
      <c r="F27" s="16"/>
      <c r="G27" s="16"/>
      <c r="H27" s="16"/>
      <c r="I27" s="16"/>
      <c r="J27" s="58" t="s">
        <v>42</v>
      </c>
      <c r="K27" s="59"/>
      <c r="L27" s="59"/>
      <c r="M27" s="60"/>
      <c r="N27" s="8"/>
    </row>
    <row r="28" spans="2:22" ht="18" customHeight="1" x14ac:dyDescent="0.25">
      <c r="B28" s="18"/>
      <c r="C28" s="21">
        <f>D10</f>
        <v>500000</v>
      </c>
      <c r="D28" s="17" t="s">
        <v>20</v>
      </c>
      <c r="E28" s="16" t="s">
        <v>21</v>
      </c>
      <c r="F28" s="16"/>
      <c r="G28" s="16"/>
      <c r="H28" s="16"/>
      <c r="I28" s="16"/>
      <c r="J28" s="58"/>
      <c r="K28" s="59"/>
      <c r="L28" s="59"/>
      <c r="M28" s="60"/>
      <c r="N28" s="8"/>
    </row>
    <row r="29" spans="2:22" ht="18" customHeight="1" x14ac:dyDescent="0.25">
      <c r="B29" s="18"/>
      <c r="C29" s="23">
        <v>35000000</v>
      </c>
      <c r="D29" s="17" t="s">
        <v>22</v>
      </c>
      <c r="E29" s="16" t="s">
        <v>23</v>
      </c>
      <c r="F29" s="16"/>
      <c r="G29" s="16"/>
      <c r="H29" s="16"/>
      <c r="I29" s="16"/>
      <c r="J29" s="58"/>
      <c r="K29" s="59"/>
      <c r="L29" s="59"/>
      <c r="M29" s="60"/>
      <c r="N29" s="8"/>
    </row>
    <row r="30" spans="2:22" ht="18" customHeight="1" x14ac:dyDescent="0.25">
      <c r="B30" s="18"/>
      <c r="C30" s="23">
        <v>500000</v>
      </c>
      <c r="D30" s="17" t="s">
        <v>24</v>
      </c>
      <c r="E30" s="16" t="s">
        <v>36</v>
      </c>
      <c r="F30" s="16"/>
      <c r="G30" s="16"/>
      <c r="H30" s="16"/>
      <c r="I30" s="16"/>
      <c r="J30" s="58"/>
      <c r="K30" s="59"/>
      <c r="L30" s="59"/>
      <c r="M30" s="60"/>
      <c r="N30" s="8"/>
    </row>
    <row r="31" spans="2:22" ht="18" customHeight="1" x14ac:dyDescent="0.25">
      <c r="B31" s="18"/>
      <c r="C31" s="21">
        <v>437984</v>
      </c>
      <c r="D31" s="17" t="s">
        <v>25</v>
      </c>
      <c r="E31" s="16" t="s">
        <v>32</v>
      </c>
      <c r="F31" s="16"/>
      <c r="G31" s="16"/>
      <c r="H31" s="16"/>
      <c r="I31" s="16"/>
      <c r="J31" s="58"/>
      <c r="K31" s="59"/>
      <c r="L31" s="59"/>
      <c r="M31" s="60"/>
      <c r="N31" s="8"/>
    </row>
    <row r="32" spans="2:22" ht="18" customHeight="1" x14ac:dyDescent="0.25">
      <c r="B32" s="18"/>
      <c r="C32" s="21">
        <v>8333</v>
      </c>
      <c r="D32" s="17" t="s">
        <v>26</v>
      </c>
      <c r="E32" s="16" t="s">
        <v>27</v>
      </c>
      <c r="F32" s="16"/>
      <c r="G32" s="16"/>
      <c r="H32" s="16"/>
      <c r="I32" s="16"/>
      <c r="J32" s="58"/>
      <c r="K32" s="59"/>
      <c r="L32" s="59"/>
      <c r="M32" s="60"/>
      <c r="N32" s="8"/>
    </row>
    <row r="33" spans="2:14" ht="18" customHeight="1" x14ac:dyDescent="0.25">
      <c r="B33" s="18"/>
      <c r="C33" s="24"/>
      <c r="D33" s="17"/>
      <c r="E33" s="16"/>
      <c r="F33" s="16"/>
      <c r="G33" s="16"/>
      <c r="H33" s="16"/>
      <c r="I33" s="16"/>
      <c r="J33" s="58"/>
      <c r="K33" s="59"/>
      <c r="L33" s="59"/>
      <c r="M33" s="60"/>
      <c r="N33" s="8"/>
    </row>
    <row r="34" spans="2:14" ht="18" customHeight="1" x14ac:dyDescent="0.25">
      <c r="B34" s="18"/>
      <c r="C34" s="21">
        <f>((C28/C29)*(C30-C31))+C32</f>
        <v>9218.942857142858</v>
      </c>
      <c r="D34" s="53" t="s">
        <v>28</v>
      </c>
      <c r="E34" s="53"/>
      <c r="F34" s="16" t="s">
        <v>29</v>
      </c>
      <c r="G34" s="16"/>
      <c r="H34" s="16"/>
      <c r="I34" s="16"/>
      <c r="J34" s="58"/>
      <c r="K34" s="59"/>
      <c r="L34" s="59"/>
      <c r="M34" s="60"/>
      <c r="N34" s="8"/>
    </row>
    <row r="35" spans="2:14" ht="18" customHeight="1" x14ac:dyDescent="0.25">
      <c r="B35" s="18"/>
      <c r="C35" s="16"/>
      <c r="D35" s="20"/>
      <c r="E35" s="16"/>
      <c r="F35" s="16"/>
      <c r="G35" s="16"/>
      <c r="H35" s="16"/>
      <c r="I35" s="16"/>
      <c r="J35" s="44" t="s">
        <v>41</v>
      </c>
      <c r="K35" s="45"/>
      <c r="L35" s="45"/>
      <c r="M35" s="46"/>
      <c r="N35" s="8"/>
    </row>
    <row r="36" spans="2:14" ht="18" customHeight="1" x14ac:dyDescent="0.25">
      <c r="B36" s="18"/>
      <c r="C36" s="27"/>
      <c r="D36" s="16"/>
      <c r="E36" s="16"/>
      <c r="F36" s="16"/>
      <c r="G36" s="16"/>
      <c r="H36" s="16"/>
      <c r="I36" s="16"/>
      <c r="J36" s="44"/>
      <c r="K36" s="45"/>
      <c r="L36" s="45"/>
      <c r="M36" s="46"/>
      <c r="N36" s="8"/>
    </row>
    <row r="37" spans="2:14" ht="18" customHeight="1" x14ac:dyDescent="0.25">
      <c r="B37" s="18"/>
      <c r="C37" s="27"/>
      <c r="D37" s="16"/>
      <c r="E37" s="16"/>
      <c r="F37" s="16"/>
      <c r="G37" s="16"/>
      <c r="H37" s="16"/>
      <c r="I37" s="16"/>
      <c r="J37" s="44" t="s">
        <v>30</v>
      </c>
      <c r="K37" s="45"/>
      <c r="L37" s="45"/>
      <c r="M37" s="46"/>
      <c r="N37" s="8"/>
    </row>
    <row r="38" spans="2:14" ht="18" customHeight="1" x14ac:dyDescent="0.25">
      <c r="B38" s="28"/>
      <c r="C38" s="29"/>
      <c r="D38" s="30"/>
      <c r="E38" s="29"/>
      <c r="F38" s="29"/>
      <c r="G38" s="29"/>
      <c r="H38" s="29"/>
      <c r="I38" s="29"/>
      <c r="J38" s="61"/>
      <c r="K38" s="62"/>
      <c r="L38" s="62"/>
      <c r="M38" s="63"/>
      <c r="N38" s="8"/>
    </row>
    <row r="39" spans="2:14" x14ac:dyDescent="0.25">
      <c r="J39" s="52" t="s">
        <v>37</v>
      </c>
      <c r="K39" s="52"/>
      <c r="L39" s="52"/>
      <c r="M39" s="52"/>
    </row>
    <row r="40" spans="2:14" ht="18.75" customHeight="1" x14ac:dyDescent="0.25"/>
    <row r="41" spans="2:14" ht="15.75" hidden="1" customHeight="1" x14ac:dyDescent="0.25"/>
    <row r="42" spans="2:14" hidden="1" x14ac:dyDescent="0.25">
      <c r="D42" s="4"/>
      <c r="E42" s="4"/>
      <c r="F42" s="4"/>
      <c r="G42" s="4"/>
    </row>
    <row r="44" spans="2:14" hidden="1" x14ac:dyDescent="0.25">
      <c r="D44" s="32"/>
      <c r="E44" s="32"/>
      <c r="F44" s="32"/>
      <c r="G44" s="32"/>
    </row>
    <row r="45" spans="2:14" hidden="1" x14ac:dyDescent="0.25">
      <c r="D45" s="4"/>
      <c r="E45" s="4"/>
      <c r="F45" s="4"/>
    </row>
  </sheetData>
  <mergeCells count="20">
    <mergeCell ref="I6:J7"/>
    <mergeCell ref="J27:M34"/>
    <mergeCell ref="J37:M38"/>
    <mergeCell ref="B2:M2"/>
    <mergeCell ref="I4:J4"/>
    <mergeCell ref="D9:E9"/>
    <mergeCell ref="D10:E10"/>
    <mergeCell ref="D44:G44"/>
    <mergeCell ref="C13:D13"/>
    <mergeCell ref="B16:M16"/>
    <mergeCell ref="J22:M23"/>
    <mergeCell ref="J24:M25"/>
    <mergeCell ref="J18:M19"/>
    <mergeCell ref="J20:M21"/>
    <mergeCell ref="J35:M36"/>
    <mergeCell ref="B26:I26"/>
    <mergeCell ref="B17:I17"/>
    <mergeCell ref="J17:M17"/>
    <mergeCell ref="J39:M39"/>
    <mergeCell ref="D34:E34"/>
  </mergeCells>
  <hyperlinks>
    <hyperlink ref="J39:M39" r:id="rId1" display="Go To Storage Report" xr:uid="{AA4D7D59-0DAB-47BE-AF73-81F9C33C95E8}"/>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sonja10</dc:creator>
  <cp:keywords/>
  <dc:description/>
  <cp:lastModifiedBy>Shanin, Elena</cp:lastModifiedBy>
  <cp:revision/>
  <dcterms:created xsi:type="dcterms:W3CDTF">2021-09-17T19:48:05Z</dcterms:created>
  <dcterms:modified xsi:type="dcterms:W3CDTF">2024-09-10T20:53:22Z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{CDFD45FB-D366-4484-8CBE-135F2F8ACEA4}</vt:lpwstr>
  </property>
</Properties>
</file>